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2943" windowHeight="9924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<sst xmlns="http://schemas.openxmlformats.org/spreadsheetml/2006/main" count="30">
  <si>
    <t>(一)按设立验资收费标准计算的收费额</t>
  </si>
  <si>
    <t>按行业计算验证企业资本总额(万元)</t>
  </si>
  <si>
    <t>参照收费标准</t>
  </si>
  <si>
    <t>按行业协会标准计算的收费金额(元)</t>
  </si>
  <si>
    <t>按宁波市注协收费公约计算的最低收费金额(元)</t>
  </si>
  <si>
    <t>说明</t>
  </si>
  <si>
    <t>验资总额(万元)</t>
  </si>
  <si>
    <t>费率(万分之)</t>
  </si>
  <si>
    <t>验资收费(元)</t>
  </si>
  <si>
    <t>10(含10)万元以下</t>
  </si>
  <si>
    <t>变更验资在此基础上提高40%计收。</t>
  </si>
  <si>
    <t>10-50(含50)</t>
  </si>
  <si>
    <t>50-100(含100)</t>
  </si>
  <si>
    <r>
      <t>100</t>
    </r>
    <r>
      <rPr>
        <sz val="10"/>
        <color theme="1"/>
        <rFont val="微软雅黑"/>
        <charset val="134"/>
      </rPr>
      <t>-300(含300)</t>
    </r>
  </si>
  <si>
    <r>
      <t>300</t>
    </r>
    <r>
      <rPr>
        <sz val="10"/>
        <color theme="1"/>
        <rFont val="微软雅黑"/>
        <charset val="134"/>
      </rPr>
      <t>-500(含500)</t>
    </r>
  </si>
  <si>
    <r>
      <t>5</t>
    </r>
    <r>
      <rPr>
        <sz val="10"/>
        <color theme="1"/>
        <rFont val="微软雅黑"/>
        <family val="1"/>
        <charset val="0"/>
      </rPr>
      <t>00</t>
    </r>
    <r>
      <rPr>
        <sz val="10"/>
        <color theme="1"/>
        <rFont val="微软雅黑"/>
        <charset val="134"/>
      </rPr>
      <t>-600(含600)</t>
    </r>
  </si>
  <si>
    <r>
      <t>6</t>
    </r>
    <r>
      <rPr>
        <sz val="10"/>
        <color theme="1"/>
        <rFont val="微软雅黑"/>
        <charset val="134"/>
      </rPr>
      <t>00-1000(含1000)</t>
    </r>
  </si>
  <si>
    <r>
      <t>1000-5000</t>
    </r>
    <r>
      <rPr>
        <sz val="10"/>
        <color theme="1"/>
        <rFont val="微软雅黑"/>
        <charset val="134"/>
      </rPr>
      <t>（含</t>
    </r>
    <r>
      <rPr>
        <sz val="10"/>
        <color theme="1"/>
        <rFont val="微软雅黑"/>
        <family val="1"/>
        <charset val="0"/>
      </rPr>
      <t>5000</t>
    </r>
    <r>
      <rPr>
        <sz val="10"/>
        <color theme="1"/>
        <rFont val="微软雅黑"/>
        <charset val="134"/>
      </rPr>
      <t>）</t>
    </r>
  </si>
  <si>
    <t>5000-10000（含10000）</t>
  </si>
  <si>
    <r>
      <t>10000-20000</t>
    </r>
    <r>
      <rPr>
        <sz val="10"/>
        <color theme="1"/>
        <rFont val="微软雅黑"/>
        <charset val="134"/>
      </rPr>
      <t>（含</t>
    </r>
    <r>
      <rPr>
        <sz val="10"/>
        <color theme="1"/>
        <rFont val="微软雅黑"/>
        <family val="1"/>
        <charset val="0"/>
      </rPr>
      <t>10000</t>
    </r>
    <r>
      <rPr>
        <sz val="10"/>
        <color theme="1"/>
        <rFont val="微软雅黑"/>
        <charset val="134"/>
      </rPr>
      <t>）</t>
    </r>
  </si>
  <si>
    <r>
      <t>20000</t>
    </r>
    <r>
      <rPr>
        <sz val="10"/>
        <color theme="1"/>
        <rFont val="微软雅黑"/>
        <charset val="134"/>
      </rPr>
      <t>以上</t>
    </r>
  </si>
  <si>
    <t>←请输入实收资本数(累计)</t>
  </si>
  <si>
    <t>←请输入实收资本数（本次）</t>
  </si>
  <si>
    <t>总金额</t>
  </si>
  <si>
    <t>(二)按变更验资收费标准计算的收费额</t>
  </si>
  <si>
    <t>收费类型</t>
  </si>
  <si>
    <t>按设立验资计算的收费额</t>
  </si>
  <si>
    <r>
      <t>变更验资加收</t>
    </r>
    <r>
      <rPr>
        <sz val="10"/>
        <color theme="1"/>
        <rFont val="微软雅黑"/>
        <family val="1"/>
        <charset val="0"/>
      </rPr>
      <t>40</t>
    </r>
    <r>
      <rPr>
        <sz val="10"/>
        <color theme="1"/>
        <rFont val="微软雅黑"/>
        <charset val="134"/>
      </rPr>
      <t>％部分</t>
    </r>
  </si>
  <si>
    <t>收费金额（元）</t>
  </si>
  <si>
    <r>
      <t>2</t>
    </r>
    <r>
      <rPr>
        <sz val="10"/>
        <color theme="1"/>
        <rFont val="微软雅黑"/>
        <charset val="134"/>
      </rPr>
      <t>、变更验资收费（注协标准）</t>
    </r>
  </si>
</sst>
</file>

<file path=xl/styles.xml><?xml version="1.0" encoding="utf-8"?>
<styleSheet xmlns="http://schemas.openxmlformats.org/spreadsheetml/2006/main">
  <numFmts count="8">
    <numFmt numFmtId="176" formatCode="#,##0.00_ "/>
    <numFmt numFmtId="177" formatCode="#,##0_);[Red]\(#,##0\)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8" formatCode="#,##0.00_);[Red]\(#,##0.00\)"/>
    <numFmt numFmtId="179" formatCode="#,##0.00_);\(#,##0.00\)"/>
  </numFmts>
  <fonts count="27">
    <font>
      <sz val="11"/>
      <color theme="1"/>
      <name val="宋体"/>
      <charset val="134"/>
      <scheme val="minor"/>
    </font>
    <font>
      <sz val="12"/>
      <color theme="1"/>
      <name val="微软雅黑"/>
      <charset val="134"/>
    </font>
    <font>
      <sz val="16"/>
      <color theme="1"/>
      <name val="微软雅黑"/>
      <charset val="134"/>
    </font>
    <font>
      <sz val="10"/>
      <color theme="1"/>
      <name val="微软雅黑"/>
      <charset val="134"/>
    </font>
    <font>
      <sz val="10"/>
      <color theme="1"/>
      <name val="微软雅黑"/>
      <family val="1"/>
      <charset val="0"/>
    </font>
    <font>
      <b/>
      <sz val="10"/>
      <color theme="1"/>
      <name val="微软雅黑"/>
      <charset val="134"/>
    </font>
    <font>
      <sz val="11"/>
      <color theme="1"/>
      <name val="微软雅黑"/>
      <charset val="134"/>
    </font>
    <font>
      <sz val="11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</fills>
  <borders count="32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8" fillId="3" borderId="25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2" borderId="24" applyNumberFormat="0" applyFont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27" applyNumberFormat="0" applyFill="0" applyAlignment="0" applyProtection="0">
      <alignment vertical="center"/>
    </xf>
    <xf numFmtId="0" fontId="14" fillId="0" borderId="27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5" fillId="0" borderId="29" applyNumberFormat="0" applyFill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22" fillId="18" borderId="30" applyNumberFormat="0" applyAlignment="0" applyProtection="0">
      <alignment vertical="center"/>
    </xf>
    <xf numFmtId="0" fontId="24" fillId="18" borderId="25" applyNumberFormat="0" applyAlignment="0" applyProtection="0">
      <alignment vertical="center"/>
    </xf>
    <xf numFmtId="0" fontId="19" fillId="13" borderId="28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3" fillId="0" borderId="31" applyNumberFormat="0" applyFill="0" applyAlignment="0" applyProtection="0">
      <alignment vertical="center"/>
    </xf>
    <xf numFmtId="0" fontId="12" fillId="0" borderId="26" applyNumberFormat="0" applyFill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</cellStyleXfs>
  <cellXfs count="44">
    <xf numFmtId="0" fontId="0" fillId="0" borderId="0" xfId="0">
      <alignment vertical="center"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3" fillId="0" borderId="1" xfId="0" applyFont="1" applyFill="1" applyBorder="1" applyAlignment="1" applyProtection="1">
      <alignment horizontal="center" vertical="center" wrapText="1"/>
      <protection hidden="1"/>
    </xf>
    <xf numFmtId="0" fontId="3" fillId="0" borderId="2" xfId="0" applyFont="1" applyFill="1" applyBorder="1" applyAlignment="1" applyProtection="1">
      <alignment horizontal="center" vertical="center" wrapText="1"/>
      <protection hidden="1"/>
    </xf>
    <xf numFmtId="0" fontId="3" fillId="0" borderId="3" xfId="0" applyFont="1" applyFill="1" applyBorder="1" applyAlignment="1" applyProtection="1">
      <alignment horizontal="center" vertical="center"/>
      <protection hidden="1"/>
    </xf>
    <xf numFmtId="0" fontId="3" fillId="0" borderId="4" xfId="0" applyFont="1" applyFill="1" applyBorder="1" applyAlignment="1" applyProtection="1">
      <alignment horizontal="center" vertical="center" wrapText="1"/>
      <protection hidden="1"/>
    </xf>
    <xf numFmtId="0" fontId="3" fillId="0" borderId="5" xfId="0" applyFont="1" applyFill="1" applyBorder="1" applyAlignment="1" applyProtection="1">
      <alignment horizontal="center" vertical="center"/>
      <protection hidden="1"/>
    </xf>
    <xf numFmtId="0" fontId="3" fillId="0" borderId="6" xfId="0" applyFont="1" applyFill="1" applyBorder="1" applyAlignment="1" applyProtection="1">
      <alignment horizontal="center" vertical="center" wrapText="1"/>
      <protection hidden="1"/>
    </xf>
    <xf numFmtId="0" fontId="3" fillId="0" borderId="7" xfId="0" applyFont="1" applyFill="1" applyBorder="1" applyAlignment="1" applyProtection="1">
      <alignment horizontal="center" vertical="center" wrapText="1"/>
      <protection hidden="1"/>
    </xf>
    <xf numFmtId="0" fontId="3" fillId="0" borderId="8" xfId="0" applyFont="1" applyFill="1" applyBorder="1" applyAlignment="1" applyProtection="1">
      <alignment horizontal="center" vertical="center" wrapText="1"/>
      <protection hidden="1"/>
    </xf>
    <xf numFmtId="0" fontId="3" fillId="0" borderId="9" xfId="0" applyFont="1" applyFill="1" applyBorder="1" applyAlignment="1" applyProtection="1">
      <alignment horizontal="center" vertical="center" wrapText="1"/>
      <protection hidden="1"/>
    </xf>
    <xf numFmtId="0" fontId="3" fillId="0" borderId="10" xfId="0" applyFont="1" applyFill="1" applyBorder="1" applyAlignment="1" applyProtection="1">
      <alignment horizontal="center" vertical="center"/>
      <protection hidden="1"/>
    </xf>
    <xf numFmtId="178" fontId="3" fillId="0" borderId="11" xfId="0" applyNumberFormat="1" applyFont="1" applyFill="1" applyBorder="1" applyAlignment="1" applyProtection="1">
      <alignment horizontal="center" vertical="top" wrapText="1"/>
      <protection hidden="1"/>
    </xf>
    <xf numFmtId="177" fontId="3" fillId="0" borderId="8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10" xfId="0" applyFont="1" applyFill="1" applyBorder="1" applyAlignment="1" applyProtection="1">
      <alignment horizontal="center" vertical="center" shrinkToFit="1"/>
      <protection hidden="1"/>
    </xf>
    <xf numFmtId="0" fontId="4" fillId="0" borderId="8" xfId="0" applyFont="1" applyFill="1" applyBorder="1" applyAlignment="1" applyProtection="1">
      <alignment horizontal="center" vertical="center" wrapText="1"/>
      <protection hidden="1"/>
    </xf>
    <xf numFmtId="0" fontId="4" fillId="0" borderId="12" xfId="0" applyFont="1" applyFill="1" applyBorder="1" applyAlignment="1" applyProtection="1">
      <alignment horizontal="center" vertical="center" wrapText="1"/>
      <protection hidden="1"/>
    </xf>
    <xf numFmtId="177" fontId="3" fillId="0" borderId="12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13" xfId="0" applyFont="1" applyFill="1" applyBorder="1" applyAlignment="1" applyProtection="1">
      <alignment horizontal="center" vertical="center"/>
      <protection hidden="1"/>
    </xf>
    <xf numFmtId="178" fontId="3" fillId="0" borderId="14" xfId="0" applyNumberFormat="1" applyFont="1" applyFill="1" applyBorder="1" applyAlignment="1" applyProtection="1">
      <alignment horizontal="center"/>
      <protection hidden="1"/>
    </xf>
    <xf numFmtId="178" fontId="5" fillId="0" borderId="15" xfId="0" applyNumberFormat="1" applyFont="1" applyFill="1" applyBorder="1" applyAlignment="1" applyProtection="1">
      <alignment horizontal="center" vertical="center"/>
      <protection locked="0"/>
    </xf>
    <xf numFmtId="179" fontId="5" fillId="0" borderId="15" xfId="0" applyNumberFormat="1" applyFont="1" applyFill="1" applyBorder="1" applyAlignment="1" applyProtection="1">
      <alignment horizontal="left" vertical="center" wrapText="1"/>
      <protection hidden="1"/>
    </xf>
    <xf numFmtId="0" fontId="5" fillId="0" borderId="3" xfId="0" applyFont="1" applyFill="1" applyBorder="1" applyAlignment="1" applyProtection="1">
      <alignment horizontal="center" vertical="center"/>
      <protection hidden="1"/>
    </xf>
    <xf numFmtId="43" fontId="5" fillId="0" borderId="3" xfId="0" applyNumberFormat="1" applyFont="1" applyFill="1" applyBorder="1" applyAlignment="1" applyProtection="1">
      <alignment horizontal="center" vertical="center"/>
      <protection hidden="1"/>
    </xf>
    <xf numFmtId="43" fontId="3" fillId="0" borderId="3" xfId="0" applyNumberFormat="1" applyFont="1" applyFill="1" applyBorder="1" applyAlignment="1" applyProtection="1">
      <alignment horizontal="center" vertical="center"/>
      <protection hidden="1"/>
    </xf>
    <xf numFmtId="0" fontId="5" fillId="0" borderId="15" xfId="0" applyFont="1" applyFill="1" applyBorder="1" applyAlignment="1" applyProtection="1">
      <alignment horizontal="center" vertical="center"/>
      <protection hidden="1"/>
    </xf>
    <xf numFmtId="178" fontId="5" fillId="0" borderId="16" xfId="0" applyNumberFormat="1" applyFont="1" applyFill="1" applyBorder="1" applyAlignment="1" applyProtection="1">
      <alignment horizontal="center" vertical="center"/>
      <protection locked="0"/>
    </xf>
    <xf numFmtId="179" fontId="5" fillId="0" borderId="17" xfId="0" applyNumberFormat="1" applyFont="1" applyFill="1" applyBorder="1" applyAlignment="1" applyProtection="1">
      <alignment horizontal="left" vertical="center" wrapText="1"/>
      <protection hidden="1"/>
    </xf>
    <xf numFmtId="0" fontId="3" fillId="0" borderId="17" xfId="0" applyFont="1" applyFill="1" applyBorder="1" applyAlignment="1" applyProtection="1">
      <alignment horizontal="center" vertical="center"/>
      <protection hidden="1"/>
    </xf>
    <xf numFmtId="0" fontId="5" fillId="0" borderId="17" xfId="0" applyFont="1" applyFill="1" applyBorder="1" applyAlignment="1" applyProtection="1">
      <alignment horizontal="center" vertical="center"/>
      <protection hidden="1"/>
    </xf>
    <xf numFmtId="43" fontId="5" fillId="0" borderId="17" xfId="0" applyNumberFormat="1" applyFont="1" applyFill="1" applyBorder="1" applyAlignment="1" applyProtection="1">
      <alignment horizontal="center" vertical="center"/>
      <protection hidden="1"/>
    </xf>
    <xf numFmtId="176" fontId="5" fillId="0" borderId="18" xfId="0" applyNumberFormat="1" applyFont="1" applyFill="1" applyBorder="1" applyAlignment="1" applyProtection="1">
      <alignment horizontal="center" vertical="center"/>
      <protection hidden="1"/>
    </xf>
    <xf numFmtId="0" fontId="2" fillId="0" borderId="19" xfId="0" applyFont="1" applyFill="1" applyBorder="1" applyAlignment="1" applyProtection="1">
      <alignment horizontal="center" vertical="center"/>
      <protection hidden="1"/>
    </xf>
    <xf numFmtId="0" fontId="3" fillId="0" borderId="15" xfId="0" applyFont="1" applyFill="1" applyBorder="1" applyAlignment="1" applyProtection="1">
      <alignment horizontal="center" vertical="center"/>
      <protection hidden="1"/>
    </xf>
    <xf numFmtId="0" fontId="3" fillId="0" borderId="20" xfId="0" applyFont="1" applyFill="1" applyBorder="1" applyAlignment="1" applyProtection="1">
      <alignment horizontal="center" vertical="center"/>
      <protection hidden="1"/>
    </xf>
    <xf numFmtId="0" fontId="3" fillId="0" borderId="4" xfId="0" applyFont="1" applyFill="1" applyBorder="1" applyAlignment="1" applyProtection="1">
      <alignment horizontal="center" vertical="center"/>
      <protection hidden="1"/>
    </xf>
    <xf numFmtId="176" fontId="5" fillId="0" borderId="15" xfId="0" applyNumberFormat="1" applyFont="1" applyFill="1" applyBorder="1" applyAlignment="1" applyProtection="1">
      <alignment horizontal="center" vertical="center"/>
      <protection hidden="1"/>
    </xf>
    <xf numFmtId="0" fontId="4" fillId="0" borderId="21" xfId="0" applyFont="1" applyFill="1" applyBorder="1" applyAlignment="1" applyProtection="1">
      <alignment horizontal="left"/>
      <protection hidden="1"/>
    </xf>
    <xf numFmtId="0" fontId="4" fillId="0" borderId="22" xfId="0" applyFont="1" applyFill="1" applyBorder="1" applyAlignment="1" applyProtection="1">
      <alignment horizontal="left"/>
      <protection hidden="1"/>
    </xf>
    <xf numFmtId="178" fontId="3" fillId="0" borderId="12" xfId="0" applyNumberFormat="1" applyFont="1" applyFill="1" applyBorder="1" applyAlignment="1" applyProtection="1">
      <alignment horizontal="center"/>
      <protection hidden="1"/>
    </xf>
    <xf numFmtId="178" fontId="5" fillId="0" borderId="13" xfId="0" applyNumberFormat="1" applyFont="1" applyFill="1" applyBorder="1" applyAlignment="1" applyProtection="1">
      <alignment horizontal="center"/>
      <protection hidden="1"/>
    </xf>
    <xf numFmtId="176" fontId="5" fillId="0" borderId="23" xfId="0" applyNumberFormat="1" applyFont="1" applyFill="1" applyBorder="1" applyAlignment="1" applyProtection="1">
      <alignment horizontal="center" vertical="center"/>
      <protection hidden="1"/>
    </xf>
    <xf numFmtId="0" fontId="6" fillId="0" borderId="0" xfId="0" applyFont="1" applyFill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0"/>
  <sheetViews>
    <sheetView tabSelected="1" workbookViewId="0">
      <selection activeCell="G25" sqref="G25"/>
    </sheetView>
  </sheetViews>
  <sheetFormatPr defaultColWidth="9" defaultRowHeight="14.4"/>
  <cols>
    <col min="1" max="1" width="11.8888888888889" customWidth="1"/>
    <col min="2" max="2" width="15.3333333333333" customWidth="1"/>
    <col min="3" max="3" width="24" customWidth="1"/>
    <col min="4" max="4" width="7.44444444444444" customWidth="1"/>
    <col min="5" max="5" width="8.33333333333333" customWidth="1"/>
    <col min="6" max="6" width="31.1111111111111" customWidth="1"/>
    <col min="7" max="7" width="40.5555555555556" customWidth="1"/>
    <col min="8" max="8" width="33.7777777777778" customWidth="1"/>
  </cols>
  <sheetData>
    <row r="1" ht="22.2" spans="1:9">
      <c r="A1" s="1"/>
      <c r="B1" s="2" t="s">
        <v>0</v>
      </c>
      <c r="C1" s="2"/>
      <c r="D1" s="2"/>
      <c r="E1" s="2"/>
      <c r="F1" s="2"/>
      <c r="G1" s="2"/>
      <c r="H1" s="1"/>
      <c r="I1" s="43"/>
    </row>
    <row r="2" ht="15.6" spans="1:9">
      <c r="A2" s="3" t="s">
        <v>1</v>
      </c>
      <c r="B2" s="4"/>
      <c r="C2" s="5" t="s">
        <v>2</v>
      </c>
      <c r="D2" s="5"/>
      <c r="E2" s="5"/>
      <c r="F2" s="6" t="s">
        <v>3</v>
      </c>
      <c r="G2" s="6" t="s">
        <v>4</v>
      </c>
      <c r="H2" s="7" t="s">
        <v>5</v>
      </c>
      <c r="I2" s="43"/>
    </row>
    <row r="3" ht="30" spans="1:9">
      <c r="A3" s="8"/>
      <c r="B3" s="9"/>
      <c r="C3" s="10" t="s">
        <v>6</v>
      </c>
      <c r="D3" s="10" t="s">
        <v>7</v>
      </c>
      <c r="E3" s="10" t="s">
        <v>8</v>
      </c>
      <c r="F3" s="11"/>
      <c r="G3" s="11"/>
      <c r="H3" s="12"/>
      <c r="I3" s="43"/>
    </row>
    <row r="4" ht="15.6" spans="1:9">
      <c r="A4" s="13" t="str">
        <f>IF(A16&gt;0,IF(A16&lt;=10,A16,""),"")</f>
        <v/>
      </c>
      <c r="B4" s="13"/>
      <c r="C4" s="10" t="s">
        <v>9</v>
      </c>
      <c r="D4" s="10"/>
      <c r="E4" s="14">
        <v>600</v>
      </c>
      <c r="F4" s="14" t="str">
        <f>IF(A4="","",600)</f>
        <v/>
      </c>
      <c r="G4" s="14" t="str">
        <f>IF(A4="","",600)</f>
        <v/>
      </c>
      <c r="H4" s="15" t="s">
        <v>10</v>
      </c>
      <c r="I4" s="43"/>
    </row>
    <row r="5" ht="15.6" spans="1:9">
      <c r="A5" s="13" t="str">
        <f>IF(A16&gt;10,IF(A16&lt;=50,A16,""),"")</f>
        <v/>
      </c>
      <c r="B5" s="13"/>
      <c r="C5" s="10" t="s">
        <v>11</v>
      </c>
      <c r="D5" s="10"/>
      <c r="E5" s="14">
        <v>1000</v>
      </c>
      <c r="F5" s="14" t="str">
        <f>IF(A5="","",1000)</f>
        <v/>
      </c>
      <c r="G5" s="14" t="str">
        <f>IF(A5="","",1000)</f>
        <v/>
      </c>
      <c r="H5" s="12"/>
      <c r="I5" s="43"/>
    </row>
    <row r="6" ht="15.6" spans="1:9">
      <c r="A6" s="13" t="str">
        <f>IF(A16&gt;50,IF(A16&lt;=100,A16,""),"")</f>
        <v/>
      </c>
      <c r="B6" s="13"/>
      <c r="C6" s="10" t="s">
        <v>12</v>
      </c>
      <c r="D6" s="10"/>
      <c r="E6" s="14">
        <v>1500</v>
      </c>
      <c r="F6" s="14" t="str">
        <f>IF(A6="","",1500)</f>
        <v/>
      </c>
      <c r="G6" s="14" t="str">
        <f>IF(A6="","",1500)</f>
        <v/>
      </c>
      <c r="H6" s="12"/>
      <c r="I6" s="43"/>
    </row>
    <row r="7" ht="15.6" spans="1:9">
      <c r="A7" s="13" t="str">
        <f>IF(A16&gt;100,IF(A16&lt;=300,A16,""),"")</f>
        <v/>
      </c>
      <c r="B7" s="13"/>
      <c r="C7" s="16" t="s">
        <v>13</v>
      </c>
      <c r="D7" s="10"/>
      <c r="E7" s="14">
        <v>2000</v>
      </c>
      <c r="F7" s="14" t="str">
        <f>IF(A7="","",2000)</f>
        <v/>
      </c>
      <c r="G7" s="14" t="str">
        <f>IF(A7="","",2000)</f>
        <v/>
      </c>
      <c r="H7" s="12"/>
      <c r="I7" s="43"/>
    </row>
    <row r="8" ht="15.6" spans="1:9">
      <c r="A8" s="13" t="str">
        <f>IF(A16&gt;300,IF(A16&lt;=500,A16,""),"")</f>
        <v/>
      </c>
      <c r="B8" s="13"/>
      <c r="C8" s="16" t="s">
        <v>14</v>
      </c>
      <c r="D8" s="10"/>
      <c r="E8" s="14">
        <v>2500</v>
      </c>
      <c r="F8" s="14" t="str">
        <f>IF(A8="","",2500)</f>
        <v/>
      </c>
      <c r="G8" s="14" t="str">
        <f>IF(A8="","",2500)</f>
        <v/>
      </c>
      <c r="H8" s="12"/>
      <c r="I8" s="43"/>
    </row>
    <row r="9" ht="15.6" spans="1:9">
      <c r="A9" s="13" t="str">
        <f>IF(A16&gt;500,IF(A16&lt;=600,A16,""),"")</f>
        <v/>
      </c>
      <c r="B9" s="13"/>
      <c r="C9" s="10" t="s">
        <v>15</v>
      </c>
      <c r="D9" s="10"/>
      <c r="E9" s="14">
        <v>2500</v>
      </c>
      <c r="F9" s="14" t="str">
        <f>IF(A9="","",2500)</f>
        <v/>
      </c>
      <c r="G9" s="14" t="str">
        <f>IF(A9="","",2500*0.8)</f>
        <v/>
      </c>
      <c r="H9" s="12"/>
      <c r="I9" s="43"/>
    </row>
    <row r="10" ht="15.6" spans="1:9">
      <c r="A10" s="13">
        <f>IF(A16&gt;600,IF(A16&lt;=1000,A16,""),"")</f>
        <v>1000</v>
      </c>
      <c r="B10" s="13"/>
      <c r="C10" s="16" t="s">
        <v>16</v>
      </c>
      <c r="D10" s="10"/>
      <c r="E10" s="14">
        <v>3000</v>
      </c>
      <c r="F10" s="14">
        <f>IF(A10="","",3000)</f>
        <v>3000</v>
      </c>
      <c r="G10" s="14">
        <f>IF(A10="","",3000*0.8)</f>
        <v>2400</v>
      </c>
      <c r="H10" s="12"/>
      <c r="I10" s="43"/>
    </row>
    <row r="11" ht="15.6" spans="1:9">
      <c r="A11" s="13" t="str">
        <f>IF(A16&gt;1000,IF(A16&lt;=5000,A16,""),"")</f>
        <v/>
      </c>
      <c r="B11" s="13"/>
      <c r="C11" s="16" t="s">
        <v>17</v>
      </c>
      <c r="D11" s="10">
        <v>3</v>
      </c>
      <c r="E11" s="14"/>
      <c r="F11" s="14" t="str">
        <f>IF(A11="","",A11*3*0.8)</f>
        <v/>
      </c>
      <c r="G11" s="14" t="str">
        <f>IF(A11="","",A11*3*0.7)</f>
        <v/>
      </c>
      <c r="H11" s="12"/>
      <c r="I11" s="43"/>
    </row>
    <row r="12" ht="15.6" spans="1:9">
      <c r="A12" s="13" t="str">
        <f>IF(A16&gt;5000,IF(A16&lt;=10000,A16,""),"")</f>
        <v/>
      </c>
      <c r="B12" s="13"/>
      <c r="C12" s="10" t="s">
        <v>18</v>
      </c>
      <c r="D12" s="10">
        <v>3</v>
      </c>
      <c r="E12" s="14"/>
      <c r="F12" s="14" t="str">
        <f>IF(A12="","",A12*3*0.7)</f>
        <v/>
      </c>
      <c r="G12" s="14" t="str">
        <f>IF(A12="","",A12*3*0.6)</f>
        <v/>
      </c>
      <c r="H12" s="12"/>
      <c r="I12" s="43"/>
    </row>
    <row r="13" ht="15.6" spans="1:9">
      <c r="A13" s="13" t="str">
        <f>IF(A16&gt;10000,IF(A16&lt;=20000,A16,""),"")</f>
        <v/>
      </c>
      <c r="B13" s="13"/>
      <c r="C13" s="16" t="s">
        <v>19</v>
      </c>
      <c r="D13" s="10">
        <v>3</v>
      </c>
      <c r="E13" s="14"/>
      <c r="F13" s="14" t="str">
        <f>IF(A13="","",A13*3*0.6)</f>
        <v/>
      </c>
      <c r="G13" s="14" t="str">
        <f>IF(A13="","",A13*3*0.5)</f>
        <v/>
      </c>
      <c r="H13" s="12"/>
      <c r="I13" s="43"/>
    </row>
    <row r="14" ht="15.6" spans="1:9">
      <c r="A14" s="13" t="str">
        <f>IF(A16&gt;20000,A16,"")</f>
        <v/>
      </c>
      <c r="B14" s="13"/>
      <c r="C14" s="17" t="s">
        <v>20</v>
      </c>
      <c r="D14" s="10">
        <v>3</v>
      </c>
      <c r="E14" s="18"/>
      <c r="F14" s="14" t="str">
        <f>IF(A14="","",A14*3*0.6)</f>
        <v/>
      </c>
      <c r="G14" s="14" t="str">
        <f>IF(A14="","",30000)</f>
        <v/>
      </c>
      <c r="H14" s="19"/>
      <c r="I14" s="43"/>
    </row>
    <row r="15" ht="15.6" spans="1:9">
      <c r="A15" s="20"/>
      <c r="B15" s="21"/>
      <c r="C15" s="22" t="s">
        <v>21</v>
      </c>
      <c r="D15" s="22"/>
      <c r="E15" s="23"/>
      <c r="F15" s="24"/>
      <c r="G15" s="25"/>
      <c r="H15" s="26" t="str">
        <f>IF(A16=B15,"本次设立验资最低应收费金额","")</f>
        <v/>
      </c>
      <c r="I15" s="43"/>
    </row>
    <row r="16" ht="15.6" spans="1:9">
      <c r="A16" s="27">
        <v>1000</v>
      </c>
      <c r="B16" s="28" t="s">
        <v>22</v>
      </c>
      <c r="C16" s="28"/>
      <c r="D16" s="29"/>
      <c r="E16" s="30" t="s">
        <v>23</v>
      </c>
      <c r="F16" s="31">
        <f>SUM(F4:F14)</f>
        <v>3000</v>
      </c>
      <c r="G16" s="31">
        <f>SUM(G4:G14)</f>
        <v>2400</v>
      </c>
      <c r="H16" s="32" t="b">
        <f>IF(B15=A16,G16)</f>
        <v>0</v>
      </c>
      <c r="I16" s="43"/>
    </row>
    <row r="17" ht="22.2" spans="1:9">
      <c r="A17" s="33" t="s">
        <v>24</v>
      </c>
      <c r="B17" s="33"/>
      <c r="C17" s="33"/>
      <c r="D17" s="33"/>
      <c r="E17" s="33"/>
      <c r="F17" s="33"/>
      <c r="G17" s="33"/>
      <c r="H17" s="33"/>
      <c r="I17" s="43"/>
    </row>
    <row r="18" ht="15.6" spans="1:9">
      <c r="A18" s="34" t="s">
        <v>25</v>
      </c>
      <c r="B18" s="35"/>
      <c r="C18" s="5" t="s">
        <v>26</v>
      </c>
      <c r="D18" s="36"/>
      <c r="E18" s="5"/>
      <c r="F18" s="5" t="s">
        <v>27</v>
      </c>
      <c r="G18" s="7" t="s">
        <v>28</v>
      </c>
      <c r="H18" s="37" t="str">
        <f>IF(A16&lt;&gt;B15,"本次变更验资最低应收费金额","")</f>
        <v>本次变更验资最低应收费金额</v>
      </c>
      <c r="I18" s="43"/>
    </row>
    <row r="19" ht="15.6" spans="1:9">
      <c r="A19" s="38" t="s">
        <v>29</v>
      </c>
      <c r="B19" s="39"/>
      <c r="C19" s="40">
        <f>IF(A16&lt;&gt;B15,G16)</f>
        <v>2400</v>
      </c>
      <c r="D19" s="40"/>
      <c r="E19" s="40"/>
      <c r="F19" s="40">
        <f>C19*0.4</f>
        <v>960</v>
      </c>
      <c r="G19" s="41">
        <f>SUM(C19+F19)</f>
        <v>3360</v>
      </c>
      <c r="H19" s="42">
        <f>IF(B15&lt;&gt;A16,G19)</f>
        <v>3360</v>
      </c>
      <c r="I19" s="43"/>
    </row>
    <row r="20" ht="15.6" spans="1:9">
      <c r="A20" s="43"/>
      <c r="B20" s="43"/>
      <c r="C20" s="43"/>
      <c r="D20" s="43"/>
      <c r="E20" s="43"/>
      <c r="F20" s="43"/>
      <c r="G20" s="43"/>
      <c r="H20" s="43"/>
      <c r="I20" s="43"/>
    </row>
  </sheetData>
  <mergeCells count="11">
    <mergeCell ref="B1:G1"/>
    <mergeCell ref="C2:E2"/>
    <mergeCell ref="C15:D15"/>
    <mergeCell ref="B16:C16"/>
    <mergeCell ref="A17:H17"/>
    <mergeCell ref="A18:B18"/>
    <mergeCell ref="A19:B19"/>
    <mergeCell ref="F2:F3"/>
    <mergeCell ref="G2:G3"/>
    <mergeCell ref="H2:H3"/>
    <mergeCell ref="A2:B3"/>
  </mergeCell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阳光1410675320</cp:lastModifiedBy>
  <dcterms:created xsi:type="dcterms:W3CDTF">2018-11-08T01:26:52Z</dcterms:created>
  <dcterms:modified xsi:type="dcterms:W3CDTF">2018-11-08T01:28:55Z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2052-10.1.0.7668</vt:lpwstr>
  </property>
</Properties>
</file>